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74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54" i="1"/>
  <c r="D53"/>
  <c r="I51"/>
  <c r="I53" s="1"/>
  <c r="G51"/>
  <c r="G53" s="1"/>
  <c r="E51"/>
  <c r="K50"/>
  <c r="K49"/>
  <c r="A49"/>
  <c r="K48"/>
  <c r="K47"/>
  <c r="K46"/>
  <c r="A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2"/>
  <c r="K21"/>
  <c r="K20"/>
  <c r="K19"/>
  <c r="K18"/>
  <c r="K17"/>
  <c r="K16"/>
  <c r="K14"/>
  <c r="K13"/>
  <c r="K12"/>
  <c r="K1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K10"/>
  <c r="I52" l="1"/>
</calcChain>
</file>

<file path=xl/sharedStrings.xml><?xml version="1.0" encoding="utf-8"?>
<sst xmlns="http://schemas.openxmlformats.org/spreadsheetml/2006/main" count="153" uniqueCount="90">
  <si>
    <t>No.</t>
  </si>
  <si>
    <t>Nama Waduk</t>
  </si>
  <si>
    <t>Kabupaten</t>
  </si>
  <si>
    <t>Spilway/ Pelimpah</t>
  </si>
  <si>
    <t>Rencana</t>
  </si>
  <si>
    <t>Realisasi</t>
  </si>
  <si>
    <t>DAS</t>
  </si>
  <si>
    <t>Keterangan</t>
  </si>
  <si>
    <t>Peil</t>
  </si>
  <si>
    <t>Volume</t>
  </si>
  <si>
    <t>( m )</t>
  </si>
  <si>
    <r>
      <t>Juta m</t>
    </r>
    <r>
      <rPr>
        <vertAlign val="superscript"/>
        <sz val="12"/>
        <rFont val="Calibri"/>
        <family val="2"/>
      </rPr>
      <t>3</t>
    </r>
  </si>
  <si>
    <t>Malahayu</t>
  </si>
  <si>
    <t>Brebes</t>
  </si>
  <si>
    <t>Kabuyutan</t>
  </si>
  <si>
    <t>Penjalin</t>
  </si>
  <si>
    <t>Pemali</t>
  </si>
  <si>
    <t>Cacaban</t>
  </si>
  <si>
    <t>Tegal</t>
  </si>
  <si>
    <t>Rawapening</t>
  </si>
  <si>
    <t>Semarang</t>
  </si>
  <si>
    <t>Tuntang</t>
  </si>
  <si>
    <t>Gembong</t>
  </si>
  <si>
    <t>Pati</t>
  </si>
  <si>
    <t>Juana</t>
  </si>
  <si>
    <t>Gunungrowo</t>
  </si>
  <si>
    <t>Ada Perbaikan</t>
  </si>
  <si>
    <t>Kedungombo</t>
  </si>
  <si>
    <t>Grobogan</t>
  </si>
  <si>
    <t>Serang</t>
  </si>
  <si>
    <t>Tempuran</t>
  </si>
  <si>
    <t>Blora</t>
  </si>
  <si>
    <t>Lusi</t>
  </si>
  <si>
    <t>Greneng</t>
  </si>
  <si>
    <t>Lodanwetan</t>
  </si>
  <si>
    <t>Rembang</t>
  </si>
  <si>
    <t>Lodan</t>
  </si>
  <si>
    <t>Banyukuwung</t>
  </si>
  <si>
    <t>Sukorejo</t>
  </si>
  <si>
    <t>Nglangon</t>
  </si>
  <si>
    <t>Simo</t>
  </si>
  <si>
    <t>Butak</t>
  </si>
  <si>
    <t>limpas</t>
  </si>
  <si>
    <t>Sanggeh</t>
  </si>
  <si>
    <t>Gajahmungkur</t>
  </si>
  <si>
    <t>Wonogiri</t>
  </si>
  <si>
    <t>B. Solo</t>
  </si>
  <si>
    <t>Krisak</t>
  </si>
  <si>
    <t>Plumbon</t>
  </si>
  <si>
    <t>Songputri</t>
  </si>
  <si>
    <t>Parangjoho</t>
  </si>
  <si>
    <t>Kedunguling</t>
  </si>
  <si>
    <t>Nawangan</t>
  </si>
  <si>
    <t>Ngancar</t>
  </si>
  <si>
    <t>Lalung</t>
  </si>
  <si>
    <t>Karanganyar</t>
  </si>
  <si>
    <t>Delingan</t>
  </si>
  <si>
    <t>Gebyar</t>
  </si>
  <si>
    <t>Sragen</t>
  </si>
  <si>
    <t>Kembangan</t>
  </si>
  <si>
    <t>Botok</t>
  </si>
  <si>
    <t>Ketro</t>
  </si>
  <si>
    <t>Blimbing</t>
  </si>
  <si>
    <t>Brambang</t>
  </si>
  <si>
    <t>Cengklik</t>
  </si>
  <si>
    <t>Boyolali</t>
  </si>
  <si>
    <t>Klego</t>
  </si>
  <si>
    <t>Jombor</t>
  </si>
  <si>
    <t>Klaten</t>
  </si>
  <si>
    <t>Mulur</t>
  </si>
  <si>
    <t>Sukoharjo</t>
  </si>
  <si>
    <t>Sempor</t>
  </si>
  <si>
    <t>Kebumen</t>
  </si>
  <si>
    <t>Wadaslintang</t>
  </si>
  <si>
    <t>Badegolan</t>
  </si>
  <si>
    <t>Sudirman</t>
  </si>
  <si>
    <t>Banjarnegara</t>
  </si>
  <si>
    <t>Serayu</t>
  </si>
  <si>
    <t>Jati Barang</t>
  </si>
  <si>
    <t>Kreo</t>
  </si>
  <si>
    <t>Grawan</t>
  </si>
  <si>
    <t>Panohan</t>
  </si>
  <si>
    <t>Jumlah Volume</t>
  </si>
  <si>
    <t xml:space="preserve"> </t>
  </si>
  <si>
    <t>Prosentase</t>
  </si>
  <si>
    <t>VOLUME 9   WADUK BESAR</t>
  </si>
  <si>
    <t>VOLUME 32 WADUK KECIL</t>
  </si>
  <si>
    <t>Februari</t>
  </si>
  <si>
    <t>DATA KETERSEDIAAN AIR WADUK</t>
  </si>
  <si>
    <t xml:space="preserve">MINGGU KE  III FEBRUARI  ( S / D TGL  20 Februari 2017) dalam Juta m3 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</si>
</sst>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00_);_(* \(#,##0.000\);_(* &quot;-&quot;??_);_(@_)"/>
    <numFmt numFmtId="165" formatCode="_(* #,##0.000_);_(* \(#,##0.000\);_(* &quot;-&quot;?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</font>
    <font>
      <sz val="12"/>
      <color theme="1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5" fontId="4" fillId="2" borderId="1" xfId="0" quotePrefix="1" applyNumberFormat="1" applyFont="1" applyFill="1" applyBorder="1" applyAlignment="1">
      <alignment horizontal="center" vertical="center"/>
    </xf>
    <xf numFmtId="15" fontId="4" fillId="2" borderId="2" xfId="0" quotePrefix="1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5" fontId="4" fillId="2" borderId="2" xfId="0" applyNumberFormat="1" applyFont="1" applyFill="1" applyBorder="1" applyAlignment="1">
      <alignment horizontal="center" vertical="center"/>
    </xf>
    <xf numFmtId="1" fontId="4" fillId="2" borderId="2" xfId="0" quotePrefix="1" applyNumberFormat="1" applyFont="1" applyFill="1" applyBorder="1" applyAlignment="1">
      <alignment horizontal="center" vertical="center"/>
    </xf>
    <xf numFmtId="15" fontId="4" fillId="2" borderId="3" xfId="0" quotePrefix="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39" fontId="6" fillId="2" borderId="26" xfId="1" applyNumberFormat="1" applyFont="1" applyFill="1" applyBorder="1" applyAlignment="1">
      <alignment vertical="center"/>
    </xf>
    <xf numFmtId="39" fontId="6" fillId="2" borderId="26" xfId="0" applyNumberFormat="1" applyFont="1" applyFill="1" applyBorder="1" applyAlignment="1">
      <alignment vertical="center"/>
    </xf>
    <xf numFmtId="43" fontId="6" fillId="2" borderId="26" xfId="1" applyNumberFormat="1" applyFont="1" applyFill="1" applyBorder="1" applyAlignment="1">
      <alignment vertical="center"/>
    </xf>
    <xf numFmtId="43" fontId="6" fillId="2" borderId="26" xfId="0" applyNumberFormat="1" applyFont="1" applyFill="1" applyBorder="1" applyAlignment="1">
      <alignment vertical="center"/>
    </xf>
    <xf numFmtId="43" fontId="6" fillId="2" borderId="25" xfId="1" applyNumberFormat="1" applyFont="1" applyFill="1" applyBorder="1" applyAlignment="1">
      <alignment horizontal="center" vertical="center"/>
    </xf>
    <xf numFmtId="43" fontId="6" fillId="4" borderId="25" xfId="1" applyNumberFormat="1" applyFont="1" applyFill="1" applyBorder="1" applyAlignment="1">
      <alignment horizontal="center" vertical="center"/>
    </xf>
    <xf numFmtId="164" fontId="6" fillId="2" borderId="27" xfId="0" applyNumberFormat="1" applyFont="1" applyFill="1" applyBorder="1" applyAlignment="1">
      <alignment horizontal="left" vertical="center" indent="1"/>
    </xf>
    <xf numFmtId="164" fontId="6" fillId="2" borderId="28" xfId="0" applyNumberFormat="1" applyFont="1" applyFill="1" applyBorder="1" applyAlignment="1">
      <alignment horizontal="left" vertical="center" indent="1"/>
    </xf>
    <xf numFmtId="0" fontId="5" fillId="2" borderId="2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39" fontId="6" fillId="2" borderId="25" xfId="1" applyNumberFormat="1" applyFont="1" applyFill="1" applyBorder="1" applyAlignment="1">
      <alignment vertical="center"/>
    </xf>
    <xf numFmtId="39" fontId="6" fillId="2" borderId="25" xfId="0" applyNumberFormat="1" applyFont="1" applyFill="1" applyBorder="1" applyAlignment="1">
      <alignment vertical="center"/>
    </xf>
    <xf numFmtId="43" fontId="6" fillId="2" borderId="25" xfId="1" applyNumberFormat="1" applyFont="1" applyFill="1" applyBorder="1" applyAlignment="1">
      <alignment vertical="center"/>
    </xf>
    <xf numFmtId="43" fontId="6" fillId="2" borderId="26" xfId="1" applyNumberFormat="1" applyFont="1" applyFill="1" applyBorder="1" applyAlignment="1">
      <alignment horizontal="center" vertical="center"/>
    </xf>
    <xf numFmtId="43" fontId="6" fillId="4" borderId="26" xfId="0" applyNumberFormat="1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39" fontId="6" fillId="2" borderId="26" xfId="1" quotePrefix="1" applyNumberFormat="1" applyFont="1" applyFill="1" applyBorder="1" applyAlignment="1">
      <alignment vertical="center"/>
    </xf>
    <xf numFmtId="39" fontId="8" fillId="4" borderId="26" xfId="1" applyNumberFormat="1" applyFont="1" applyFill="1" applyBorder="1" applyAlignment="1">
      <alignment horizontal="right" vertical="center" indent="1"/>
    </xf>
    <xf numFmtId="39" fontId="6" fillId="4" borderId="26" xfId="1" quotePrefix="1" applyNumberFormat="1" applyFont="1" applyFill="1" applyBorder="1" applyAlignment="1">
      <alignment horizontal="right" vertical="center" indent="1"/>
    </xf>
    <xf numFmtId="39" fontId="8" fillId="4" borderId="26" xfId="1" quotePrefix="1" applyNumberFormat="1" applyFont="1" applyFill="1" applyBorder="1" applyAlignment="1">
      <alignment horizontal="right" vertical="center" indent="1"/>
    </xf>
    <xf numFmtId="43" fontId="8" fillId="4" borderId="26" xfId="1" applyNumberFormat="1" applyFont="1" applyFill="1" applyBorder="1" applyAlignment="1">
      <alignment horizontal="center" vertical="center"/>
    </xf>
    <xf numFmtId="43" fontId="6" fillId="2" borderId="26" xfId="1" quotePrefix="1" applyNumberFormat="1" applyFont="1" applyFill="1" applyBorder="1" applyAlignment="1">
      <alignment horizontal="center" vertical="center"/>
    </xf>
    <xf numFmtId="43" fontId="8" fillId="4" borderId="26" xfId="1" quotePrefix="1" applyNumberFormat="1" applyFont="1" applyFill="1" applyBorder="1" applyAlignment="1">
      <alignment horizontal="center" vertical="center"/>
    </xf>
    <xf numFmtId="164" fontId="6" fillId="2" borderId="30" xfId="0" applyNumberFormat="1" applyFont="1" applyFill="1" applyBorder="1" applyAlignment="1">
      <alignment horizontal="left" vertical="center" indent="1"/>
    </xf>
    <xf numFmtId="43" fontId="6" fillId="2" borderId="25" xfId="1" quotePrefix="1" applyNumberFormat="1" applyFont="1" applyFill="1" applyBorder="1" applyAlignment="1">
      <alignment horizontal="center" vertical="center"/>
    </xf>
    <xf numFmtId="43" fontId="8" fillId="4" borderId="25" xfId="1" quotePrefix="1" applyNumberFormat="1" applyFont="1" applyFill="1" applyBorder="1" applyAlignment="1">
      <alignment horizontal="center" vertical="center"/>
    </xf>
    <xf numFmtId="43" fontId="6" fillId="2" borderId="26" xfId="1" quotePrefix="1" applyNumberFormat="1" applyFont="1" applyFill="1" applyBorder="1" applyAlignment="1">
      <alignment vertical="center"/>
    </xf>
    <xf numFmtId="43" fontId="8" fillId="4" borderId="26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43" fontId="6" fillId="2" borderId="26" xfId="0" applyNumberFormat="1" applyFont="1" applyFill="1" applyBorder="1" applyAlignment="1">
      <alignment horizontal="center" vertical="center"/>
    </xf>
    <xf numFmtId="39" fontId="8" fillId="2" borderId="26" xfId="1" applyNumberFormat="1" applyFont="1" applyFill="1" applyBorder="1" applyAlignment="1">
      <alignment horizontal="right" vertical="center" indent="1"/>
    </xf>
    <xf numFmtId="39" fontId="6" fillId="4" borderId="25" xfId="0" applyNumberFormat="1" applyFont="1" applyFill="1" applyBorder="1" applyAlignment="1">
      <alignment vertical="center"/>
    </xf>
    <xf numFmtId="39" fontId="6" fillId="4" borderId="26" xfId="0" applyNumberFormat="1" applyFont="1" applyFill="1" applyBorder="1" applyAlignment="1">
      <alignment vertical="center"/>
    </xf>
    <xf numFmtId="0" fontId="5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39" fontId="6" fillId="2" borderId="32" xfId="1" applyNumberFormat="1" applyFont="1" applyFill="1" applyBorder="1" applyAlignment="1">
      <alignment vertical="center"/>
    </xf>
    <xf numFmtId="39" fontId="6" fillId="2" borderId="32" xfId="0" applyNumberFormat="1" applyFont="1" applyFill="1" applyBorder="1" applyAlignment="1">
      <alignment vertical="center"/>
    </xf>
    <xf numFmtId="39" fontId="6" fillId="4" borderId="32" xfId="0" applyNumberFormat="1" applyFont="1" applyFill="1" applyBorder="1" applyAlignment="1">
      <alignment vertical="center"/>
    </xf>
    <xf numFmtId="39" fontId="6" fillId="2" borderId="22" xfId="1" applyNumberFormat="1" applyFont="1" applyFill="1" applyBorder="1" applyAlignment="1">
      <alignment vertical="center"/>
    </xf>
    <xf numFmtId="39" fontId="6" fillId="2" borderId="22" xfId="0" applyNumberFormat="1" applyFont="1" applyFill="1" applyBorder="1" applyAlignment="1">
      <alignment vertical="center"/>
    </xf>
    <xf numFmtId="39" fontId="8" fillId="2" borderId="22" xfId="0" applyNumberFormat="1" applyFont="1" applyFill="1" applyBorder="1" applyAlignment="1">
      <alignment horizontal="right" vertical="center" indent="1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2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3" fontId="6" fillId="2" borderId="5" xfId="1" applyFont="1" applyFill="1" applyBorder="1" applyAlignment="1">
      <alignment vertical="center"/>
    </xf>
    <xf numFmtId="164" fontId="6" fillId="2" borderId="5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9" fontId="6" fillId="2" borderId="5" xfId="2" applyFont="1" applyFill="1" applyBorder="1" applyAlignment="1">
      <alignment vertical="center"/>
    </xf>
    <xf numFmtId="9" fontId="8" fillId="2" borderId="5" xfId="2" applyNumberFormat="1" applyFont="1" applyFill="1" applyBorder="1" applyAlignment="1">
      <alignment horizontal="center" vertical="center"/>
    </xf>
    <xf numFmtId="9" fontId="6" fillId="2" borderId="33" xfId="2" applyNumberFormat="1" applyFont="1" applyFill="1" applyBorder="1" applyAlignment="1">
      <alignment horizontal="center" vertical="center"/>
    </xf>
    <xf numFmtId="9" fontId="6" fillId="2" borderId="23" xfId="2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3" fontId="6" fillId="3" borderId="26" xfId="1" applyNumberFormat="1" applyFont="1" applyFill="1" applyBorder="1"/>
    <xf numFmtId="9" fontId="6" fillId="2" borderId="22" xfId="2" applyFont="1" applyFill="1" applyBorder="1" applyAlignment="1">
      <alignment vertical="center"/>
    </xf>
    <xf numFmtId="43" fontId="5" fillId="2" borderId="22" xfId="0" applyNumberFormat="1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9" fontId="8" fillId="2" borderId="22" xfId="2" applyFont="1" applyFill="1" applyBorder="1" applyAlignment="1">
      <alignment horizontal="center" vertical="center"/>
    </xf>
    <xf numFmtId="9" fontId="6" fillId="2" borderId="2" xfId="2" applyNumberFormat="1" applyFont="1" applyFill="1" applyBorder="1" applyAlignment="1">
      <alignment horizontal="center" vertical="center"/>
    </xf>
    <xf numFmtId="9" fontId="6" fillId="2" borderId="20" xfId="2" applyNumberFormat="1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/>
    </xf>
    <xf numFmtId="9" fontId="6" fillId="2" borderId="0" xfId="2" applyFont="1" applyFill="1" applyAlignment="1">
      <alignment horizontal="center" vertical="center"/>
    </xf>
    <xf numFmtId="43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9" fontId="6" fillId="2" borderId="0" xfId="2" applyNumberFormat="1" applyFont="1" applyFill="1" applyBorder="1" applyAlignment="1">
      <alignment horizontal="center" vertical="center"/>
    </xf>
    <xf numFmtId="39" fontId="6" fillId="2" borderId="26" xfId="0" applyNumberFormat="1" applyFont="1" applyFill="1" applyBorder="1" applyAlignment="1">
      <alignment horizontal="right" vertical="center" indent="1"/>
    </xf>
    <xf numFmtId="43" fontId="8" fillId="2" borderId="26" xfId="0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BENDUNG%20&amp;%20WADUK%202017/WADUK%202017/02%20februari/Waduk%20Minggu%20ke%20III%20FEB%20%20%20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 (2)"/>
      <sheetName val="GRA JATENG"/>
      <sheetName val="GRAHAYU"/>
      <sheetName val="GRARWNING"/>
      <sheetName val="GRACABAN"/>
      <sheetName val=" "/>
      <sheetName val="GRAOMBO"/>
      <sheetName val="GR GJMUNGKUR"/>
      <sheetName val="GRAWDLTG"/>
      <sheetName val="GRASPOR"/>
      <sheetName val="GDIRMAN"/>
      <sheetName val="AREAL"/>
      <sheetName val="UTAMA"/>
      <sheetName val="RINCI 1"/>
      <sheetName val="RINCI 2"/>
      <sheetName val="KDOMBO"/>
      <sheetName val="ANALISA"/>
      <sheetName val="Cover"/>
      <sheetName val="Compatibility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7">
          <cell r="D17">
            <v>17.670000000000002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topLeftCell="A34" workbookViewId="0">
      <selection sqref="A1:K54"/>
    </sheetView>
  </sheetViews>
  <sheetFormatPr defaultRowHeight="15"/>
  <cols>
    <col min="2" max="11" width="17.5703125" customWidth="1"/>
  </cols>
  <sheetData>
    <row r="1" spans="1:11" ht="15" customHeight="1">
      <c r="A1" s="1" t="s">
        <v>88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1">
      <c r="A3" s="1" t="s">
        <v>89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1.75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5.75" thickBot="1">
      <c r="A5" s="3"/>
      <c r="B5" s="4"/>
      <c r="C5" s="4"/>
      <c r="D5" s="4"/>
      <c r="E5" s="5">
        <v>20</v>
      </c>
      <c r="F5" s="6" t="s">
        <v>87</v>
      </c>
      <c r="G5" s="7">
        <v>2017</v>
      </c>
      <c r="H5" s="4"/>
      <c r="I5" s="4"/>
      <c r="J5" s="4"/>
      <c r="K5" s="8"/>
    </row>
    <row r="6" spans="1:11" ht="15.75">
      <c r="A6" s="9" t="s">
        <v>0</v>
      </c>
      <c r="B6" s="10" t="s">
        <v>1</v>
      </c>
      <c r="C6" s="10" t="s">
        <v>2</v>
      </c>
      <c r="D6" s="11" t="s">
        <v>3</v>
      </c>
      <c r="E6" s="12"/>
      <c r="F6" s="11" t="s">
        <v>4</v>
      </c>
      <c r="G6" s="12"/>
      <c r="H6" s="11" t="s">
        <v>5</v>
      </c>
      <c r="I6" s="12"/>
      <c r="J6" s="13" t="s">
        <v>6</v>
      </c>
      <c r="K6" s="14" t="s">
        <v>7</v>
      </c>
    </row>
    <row r="7" spans="1:11" ht="15.75">
      <c r="A7" s="15"/>
      <c r="B7" s="16"/>
      <c r="C7" s="16"/>
      <c r="D7" s="17" t="s">
        <v>8</v>
      </c>
      <c r="E7" s="17" t="s">
        <v>9</v>
      </c>
      <c r="F7" s="18" t="s">
        <v>8</v>
      </c>
      <c r="G7" s="17" t="s">
        <v>9</v>
      </c>
      <c r="H7" s="18" t="s">
        <v>8</v>
      </c>
      <c r="I7" s="17" t="s">
        <v>9</v>
      </c>
      <c r="J7" s="19"/>
      <c r="K7" s="20"/>
    </row>
    <row r="8" spans="1:11" ht="18.75" thickBot="1">
      <c r="A8" s="21"/>
      <c r="B8" s="22"/>
      <c r="C8" s="22"/>
      <c r="D8" s="23" t="s">
        <v>10</v>
      </c>
      <c r="E8" s="23" t="s">
        <v>11</v>
      </c>
      <c r="F8" s="24" t="s">
        <v>10</v>
      </c>
      <c r="G8" s="23" t="s">
        <v>11</v>
      </c>
      <c r="H8" s="24" t="s">
        <v>10</v>
      </c>
      <c r="I8" s="23" t="s">
        <v>11</v>
      </c>
      <c r="J8" s="25"/>
      <c r="K8" s="26"/>
    </row>
    <row r="9" spans="1:11" ht="16.5" thickBot="1">
      <c r="A9" s="27">
        <v>1</v>
      </c>
      <c r="B9" s="28">
        <v>2</v>
      </c>
      <c r="C9" s="28">
        <v>3</v>
      </c>
      <c r="D9" s="28">
        <v>4</v>
      </c>
      <c r="E9" s="28">
        <v>5</v>
      </c>
      <c r="F9" s="28">
        <v>6</v>
      </c>
      <c r="G9" s="28">
        <v>7</v>
      </c>
      <c r="H9" s="28">
        <v>8</v>
      </c>
      <c r="I9" s="28">
        <v>9</v>
      </c>
      <c r="J9" s="29">
        <v>10</v>
      </c>
      <c r="K9" s="30"/>
    </row>
    <row r="10" spans="1:11" ht="15.75">
      <c r="A10" s="31">
        <v>1</v>
      </c>
      <c r="B10" s="32" t="s">
        <v>12</v>
      </c>
      <c r="C10" s="33" t="s">
        <v>13</v>
      </c>
      <c r="D10" s="34">
        <v>55.77</v>
      </c>
      <c r="E10" s="35">
        <v>31.144597999999998</v>
      </c>
      <c r="F10" s="36">
        <v>52.28</v>
      </c>
      <c r="G10" s="37">
        <v>14.292999999999999</v>
      </c>
      <c r="H10" s="38">
        <v>56.02</v>
      </c>
      <c r="I10" s="39">
        <v>32.805</v>
      </c>
      <c r="J10" s="40" t="s">
        <v>14</v>
      </c>
      <c r="K10" s="41">
        <f>IF(I11=0,"Waduk Kosong",)</f>
        <v>0</v>
      </c>
    </row>
    <row r="11" spans="1:11" ht="15.75">
      <c r="A11" s="42">
        <f>+A10+1</f>
        <v>2</v>
      </c>
      <c r="B11" s="43" t="s">
        <v>15</v>
      </c>
      <c r="C11" s="43" t="s">
        <v>13</v>
      </c>
      <c r="D11" s="44">
        <v>339.5</v>
      </c>
      <c r="E11" s="45">
        <v>7.77</v>
      </c>
      <c r="F11" s="46">
        <v>337.23</v>
      </c>
      <c r="G11" s="46">
        <v>5.81</v>
      </c>
      <c r="H11" s="47">
        <v>339.62</v>
      </c>
      <c r="I11" s="48">
        <v>7.87</v>
      </c>
      <c r="J11" s="40" t="s">
        <v>16</v>
      </c>
      <c r="K11" s="41">
        <f>IF(I12=0,"Waduk Kosong",)</f>
        <v>0</v>
      </c>
    </row>
    <row r="12" spans="1:11" ht="15.75">
      <c r="A12" s="42">
        <f t="shared" ref="A12:A46" si="0">+A11+1</f>
        <v>3</v>
      </c>
      <c r="B12" s="49" t="s">
        <v>17</v>
      </c>
      <c r="C12" s="43" t="s">
        <v>18</v>
      </c>
      <c r="D12" s="34">
        <v>77.5</v>
      </c>
      <c r="E12" s="35">
        <v>49.02</v>
      </c>
      <c r="F12" s="36">
        <v>68.11</v>
      </c>
      <c r="G12" s="37">
        <v>7.9269999999999996</v>
      </c>
      <c r="H12" s="47">
        <v>77.56</v>
      </c>
      <c r="I12" s="48">
        <v>49.412999999999997</v>
      </c>
      <c r="J12" s="40" t="s">
        <v>17</v>
      </c>
      <c r="K12" s="41">
        <f>IF(I10=0,"Waduk Kosong",)</f>
        <v>0</v>
      </c>
    </row>
    <row r="13" spans="1:11" ht="15.75">
      <c r="A13" s="42">
        <f t="shared" si="0"/>
        <v>4</v>
      </c>
      <c r="B13" s="49" t="s">
        <v>19</v>
      </c>
      <c r="C13" s="43" t="s">
        <v>20</v>
      </c>
      <c r="D13" s="34">
        <v>463.3</v>
      </c>
      <c r="E13" s="35">
        <v>49.9</v>
      </c>
      <c r="F13" s="36">
        <v>461.34</v>
      </c>
      <c r="G13" s="36">
        <v>14.48</v>
      </c>
      <c r="H13" s="35">
        <v>462.4</v>
      </c>
      <c r="I13" s="100">
        <v>31.45</v>
      </c>
      <c r="J13" s="40" t="s">
        <v>21</v>
      </c>
      <c r="K13" s="41">
        <f>IF(I13=0,"Waduk Kosong",)</f>
        <v>0</v>
      </c>
    </row>
    <row r="14" spans="1:11" ht="15.75">
      <c r="A14" s="42">
        <f t="shared" si="0"/>
        <v>5</v>
      </c>
      <c r="B14" s="43" t="s">
        <v>22</v>
      </c>
      <c r="C14" s="43" t="s">
        <v>23</v>
      </c>
      <c r="D14" s="34">
        <v>207</v>
      </c>
      <c r="E14" s="35">
        <v>9.5030000000000001</v>
      </c>
      <c r="F14" s="34">
        <v>204.19</v>
      </c>
      <c r="G14" s="50">
        <v>6.4459999999999997</v>
      </c>
      <c r="H14" s="34">
        <v>207.02</v>
      </c>
      <c r="I14" s="51">
        <v>9.5299999999999994</v>
      </c>
      <c r="J14" s="40" t="s">
        <v>24</v>
      </c>
      <c r="K14" s="41">
        <f>IF(I14=0,"Waduk Kosong",)</f>
        <v>0</v>
      </c>
    </row>
    <row r="15" spans="1:11" ht="15.75">
      <c r="A15" s="42">
        <f t="shared" si="0"/>
        <v>6</v>
      </c>
      <c r="B15" s="43" t="s">
        <v>25</v>
      </c>
      <c r="C15" s="43" t="s">
        <v>23</v>
      </c>
      <c r="D15" s="34">
        <v>320</v>
      </c>
      <c r="E15" s="35">
        <v>5.1509999999999998</v>
      </c>
      <c r="F15" s="34">
        <v>315.45</v>
      </c>
      <c r="G15" s="50">
        <v>3.12</v>
      </c>
      <c r="H15" s="34">
        <v>320.05</v>
      </c>
      <c r="I15" s="52">
        <v>5.1760000000000002</v>
      </c>
      <c r="J15" s="40" t="s">
        <v>24</v>
      </c>
      <c r="K15" s="41" t="s">
        <v>26</v>
      </c>
    </row>
    <row r="16" spans="1:11" ht="15.75">
      <c r="A16" s="42">
        <f t="shared" si="0"/>
        <v>7</v>
      </c>
      <c r="B16" s="49" t="s">
        <v>27</v>
      </c>
      <c r="C16" s="43" t="s">
        <v>28</v>
      </c>
      <c r="D16" s="34">
        <v>90</v>
      </c>
      <c r="E16" s="35">
        <v>689.09100000000001</v>
      </c>
      <c r="F16" s="34">
        <v>83.91</v>
      </c>
      <c r="G16" s="34">
        <v>418.86200000000002</v>
      </c>
      <c r="H16" s="35">
        <v>89.78</v>
      </c>
      <c r="I16" s="51">
        <v>677.70799999999997</v>
      </c>
      <c r="J16" s="40" t="s">
        <v>29</v>
      </c>
      <c r="K16" s="41">
        <f t="shared" ref="K16:K22" si="1">IF(I16=0,"Waduk Kosong",)</f>
        <v>0</v>
      </c>
    </row>
    <row r="17" spans="1:11" ht="15.75">
      <c r="A17" s="42">
        <f t="shared" si="0"/>
        <v>8</v>
      </c>
      <c r="B17" s="43" t="s">
        <v>30</v>
      </c>
      <c r="C17" s="43" t="s">
        <v>31</v>
      </c>
      <c r="D17" s="34">
        <v>120.5</v>
      </c>
      <c r="E17" s="35">
        <v>2.0920000000000001</v>
      </c>
      <c r="F17" s="34">
        <v>114.65</v>
      </c>
      <c r="G17" s="35">
        <v>0.81100000000000005</v>
      </c>
      <c r="H17" s="50">
        <v>120.51</v>
      </c>
      <c r="I17" s="53">
        <v>2.097</v>
      </c>
      <c r="J17" s="40" t="s">
        <v>32</v>
      </c>
      <c r="K17" s="41">
        <f t="shared" si="1"/>
        <v>0</v>
      </c>
    </row>
    <row r="18" spans="1:11" ht="15.75">
      <c r="A18" s="42">
        <f t="shared" si="0"/>
        <v>9</v>
      </c>
      <c r="B18" s="43" t="s">
        <v>33</v>
      </c>
      <c r="C18" s="43" t="s">
        <v>31</v>
      </c>
      <c r="D18" s="34">
        <v>120.8</v>
      </c>
      <c r="E18" s="35">
        <v>2.3530000000000002</v>
      </c>
      <c r="F18" s="34">
        <v>115.63</v>
      </c>
      <c r="G18" s="35">
        <v>0.88300000000000001</v>
      </c>
      <c r="H18" s="50">
        <v>120.71</v>
      </c>
      <c r="I18" s="51">
        <v>2.2789999999999999</v>
      </c>
      <c r="J18" s="40" t="s">
        <v>32</v>
      </c>
      <c r="K18" s="41">
        <f t="shared" si="1"/>
        <v>0</v>
      </c>
    </row>
    <row r="19" spans="1:11" ht="15.75">
      <c r="A19" s="42">
        <f t="shared" si="0"/>
        <v>10</v>
      </c>
      <c r="B19" s="43" t="s">
        <v>34</v>
      </c>
      <c r="C19" s="43" t="s">
        <v>35</v>
      </c>
      <c r="D19" s="34">
        <v>46.5</v>
      </c>
      <c r="E19" s="34">
        <v>4.5999999999999996</v>
      </c>
      <c r="F19" s="34">
        <v>42.69</v>
      </c>
      <c r="G19" s="34">
        <v>1.82</v>
      </c>
      <c r="H19" s="34">
        <v>44.18</v>
      </c>
      <c r="I19" s="51">
        <v>2.0649999999999999</v>
      </c>
      <c r="J19" s="40" t="s">
        <v>36</v>
      </c>
      <c r="K19" s="41">
        <f t="shared" si="1"/>
        <v>0</v>
      </c>
    </row>
    <row r="20" spans="1:11" ht="15.75">
      <c r="A20" s="42">
        <f t="shared" si="0"/>
        <v>11</v>
      </c>
      <c r="B20" s="43" t="s">
        <v>37</v>
      </c>
      <c r="C20" s="43" t="s">
        <v>35</v>
      </c>
      <c r="D20" s="34">
        <v>51.5</v>
      </c>
      <c r="E20" s="35">
        <v>2.4159999999999999</v>
      </c>
      <c r="F20" s="34">
        <v>48.72</v>
      </c>
      <c r="G20" s="34">
        <v>1.472</v>
      </c>
      <c r="H20" s="34">
        <v>51.56</v>
      </c>
      <c r="I20" s="51">
        <v>2.4590000000000001</v>
      </c>
      <c r="J20" s="40" t="s">
        <v>38</v>
      </c>
      <c r="K20" s="41">
        <f t="shared" si="1"/>
        <v>0</v>
      </c>
    </row>
    <row r="21" spans="1:11" ht="15.75">
      <c r="A21" s="42">
        <f t="shared" si="0"/>
        <v>12</v>
      </c>
      <c r="B21" s="43" t="s">
        <v>39</v>
      </c>
      <c r="C21" s="43" t="s">
        <v>28</v>
      </c>
      <c r="D21" s="34">
        <v>81</v>
      </c>
      <c r="E21" s="35">
        <v>1.093</v>
      </c>
      <c r="F21" s="34">
        <v>79.569999999999993</v>
      </c>
      <c r="G21" s="35">
        <v>0.86699999999999999</v>
      </c>
      <c r="H21" s="34">
        <v>80.98</v>
      </c>
      <c r="I21" s="51">
        <v>1.0900000000000001</v>
      </c>
      <c r="J21" s="40" t="s">
        <v>32</v>
      </c>
      <c r="K21" s="41">
        <f t="shared" si="1"/>
        <v>0</v>
      </c>
    </row>
    <row r="22" spans="1:11" ht="15.75">
      <c r="A22" s="42">
        <f t="shared" si="0"/>
        <v>13</v>
      </c>
      <c r="B22" s="43" t="s">
        <v>40</v>
      </c>
      <c r="C22" s="43" t="s">
        <v>28</v>
      </c>
      <c r="D22" s="34">
        <v>82.8</v>
      </c>
      <c r="E22" s="35">
        <v>0.42899999999999999</v>
      </c>
      <c r="F22" s="34">
        <v>82.68</v>
      </c>
      <c r="G22" s="35">
        <v>0.40899999999999997</v>
      </c>
      <c r="H22" s="34">
        <v>83.03</v>
      </c>
      <c r="I22" s="51">
        <v>0.42899999999999999</v>
      </c>
      <c r="J22" s="40" t="s">
        <v>32</v>
      </c>
      <c r="K22" s="41">
        <f t="shared" si="1"/>
        <v>0</v>
      </c>
    </row>
    <row r="23" spans="1:11" ht="15.75">
      <c r="A23" s="42">
        <f t="shared" si="0"/>
        <v>14</v>
      </c>
      <c r="B23" s="43" t="s">
        <v>41</v>
      </c>
      <c r="C23" s="43" t="s">
        <v>28</v>
      </c>
      <c r="D23" s="34">
        <v>69.95</v>
      </c>
      <c r="E23" s="35">
        <v>0.25</v>
      </c>
      <c r="F23" s="34">
        <v>69.23</v>
      </c>
      <c r="G23" s="34">
        <v>0.15</v>
      </c>
      <c r="H23" s="34">
        <v>70.430000000000007</v>
      </c>
      <c r="I23" s="51">
        <v>0.26400000000000001</v>
      </c>
      <c r="J23" s="40" t="s">
        <v>32</v>
      </c>
      <c r="K23" s="41" t="s">
        <v>42</v>
      </c>
    </row>
    <row r="24" spans="1:11" ht="15.75">
      <c r="A24" s="42">
        <f t="shared" si="0"/>
        <v>15</v>
      </c>
      <c r="B24" s="43" t="s">
        <v>43</v>
      </c>
      <c r="C24" s="43" t="s">
        <v>28</v>
      </c>
      <c r="D24" s="34">
        <v>48.2</v>
      </c>
      <c r="E24" s="35">
        <v>0.38500000000000001</v>
      </c>
      <c r="F24" s="34">
        <v>45.77</v>
      </c>
      <c r="G24" s="35">
        <v>8.4000000000000005E-2</v>
      </c>
      <c r="H24" s="34">
        <v>47.02</v>
      </c>
      <c r="I24" s="51">
        <v>0.39</v>
      </c>
      <c r="J24" s="40" t="s">
        <v>32</v>
      </c>
      <c r="K24" s="41" t="s">
        <v>42</v>
      </c>
    </row>
    <row r="25" spans="1:11" ht="15.75">
      <c r="A25" s="42">
        <f t="shared" si="0"/>
        <v>16</v>
      </c>
      <c r="B25" s="49" t="s">
        <v>44</v>
      </c>
      <c r="C25" s="43" t="s">
        <v>45</v>
      </c>
      <c r="D25" s="34">
        <v>136</v>
      </c>
      <c r="E25" s="35">
        <v>440</v>
      </c>
      <c r="F25" s="36">
        <v>132.25</v>
      </c>
      <c r="G25" s="36">
        <v>202.20099999999999</v>
      </c>
      <c r="H25" s="47">
        <v>134.47</v>
      </c>
      <c r="I25" s="54">
        <v>292.46199999999999</v>
      </c>
      <c r="J25" s="40" t="s">
        <v>46</v>
      </c>
      <c r="K25" s="41">
        <f>IF(I25=0,"Waduk Kosong",)</f>
        <v>0</v>
      </c>
    </row>
    <row r="26" spans="1:11" ht="15.75">
      <c r="A26" s="42">
        <f t="shared" si="0"/>
        <v>17</v>
      </c>
      <c r="B26" s="43" t="s">
        <v>47</v>
      </c>
      <c r="C26" s="43" t="s">
        <v>45</v>
      </c>
      <c r="D26" s="34">
        <v>113.5</v>
      </c>
      <c r="E26" s="35">
        <v>3.7519999999999998</v>
      </c>
      <c r="F26" s="36">
        <v>112.21</v>
      </c>
      <c r="G26" s="36">
        <v>3.181</v>
      </c>
      <c r="H26" s="55">
        <v>113.44</v>
      </c>
      <c r="I26" s="54">
        <v>3.7149999999999999</v>
      </c>
      <c r="J26" s="40" t="s">
        <v>46</v>
      </c>
      <c r="K26" s="41">
        <f>IF(I26=0,"Waduk Kosong",)</f>
        <v>0</v>
      </c>
    </row>
    <row r="27" spans="1:11" ht="15.75">
      <c r="A27" s="42">
        <f t="shared" si="0"/>
        <v>18</v>
      </c>
      <c r="B27" s="43" t="s">
        <v>48</v>
      </c>
      <c r="C27" s="43" t="s">
        <v>45</v>
      </c>
      <c r="D27" s="34">
        <v>225.4</v>
      </c>
      <c r="E27" s="34">
        <v>1.2</v>
      </c>
      <c r="F27" s="36">
        <v>224.75</v>
      </c>
      <c r="G27" s="36">
        <v>0.41199999999999998</v>
      </c>
      <c r="H27" s="47">
        <v>225</v>
      </c>
      <c r="I27" s="54">
        <v>0.47499999999999998</v>
      </c>
      <c r="J27" s="40" t="s">
        <v>46</v>
      </c>
      <c r="K27" s="41">
        <f t="shared" ref="K27:K47" si="2">IF(I27=0,"Waduk Kosong",)</f>
        <v>0</v>
      </c>
    </row>
    <row r="28" spans="1:11" ht="15.75">
      <c r="A28" s="42">
        <f t="shared" si="0"/>
        <v>19</v>
      </c>
      <c r="B28" s="43" t="s">
        <v>49</v>
      </c>
      <c r="C28" s="43" t="s">
        <v>45</v>
      </c>
      <c r="D28" s="34">
        <v>224</v>
      </c>
      <c r="E28" s="35">
        <v>0.6</v>
      </c>
      <c r="F28" s="36">
        <v>223.96</v>
      </c>
      <c r="G28" s="36">
        <v>0.59499999999999997</v>
      </c>
      <c r="H28" s="55">
        <v>224.03</v>
      </c>
      <c r="I28" s="56">
        <v>0.60299999999999998</v>
      </c>
      <c r="J28" s="40" t="s">
        <v>46</v>
      </c>
      <c r="K28" s="41">
        <f t="shared" si="2"/>
        <v>0</v>
      </c>
    </row>
    <row r="29" spans="1:11" ht="15.75">
      <c r="A29" s="42">
        <f t="shared" si="0"/>
        <v>20</v>
      </c>
      <c r="B29" s="43" t="s">
        <v>50</v>
      </c>
      <c r="C29" s="43" t="s">
        <v>45</v>
      </c>
      <c r="D29" s="34">
        <v>196</v>
      </c>
      <c r="E29" s="35">
        <v>1.5820000000000001</v>
      </c>
      <c r="F29" s="36">
        <v>195.36</v>
      </c>
      <c r="G29" s="36">
        <v>1.5169999999999999</v>
      </c>
      <c r="H29" s="55">
        <v>196.06</v>
      </c>
      <c r="I29" s="54">
        <v>1.63</v>
      </c>
      <c r="J29" s="40" t="s">
        <v>46</v>
      </c>
      <c r="K29" s="41">
        <f t="shared" si="2"/>
        <v>0</v>
      </c>
    </row>
    <row r="30" spans="1:11" ht="15.75">
      <c r="A30" s="42">
        <f t="shared" si="0"/>
        <v>21</v>
      </c>
      <c r="B30" s="43" t="s">
        <v>51</v>
      </c>
      <c r="C30" s="43" t="s">
        <v>45</v>
      </c>
      <c r="D30" s="34">
        <v>174</v>
      </c>
      <c r="E30" s="35">
        <v>0.47899999999999998</v>
      </c>
      <c r="F30" s="36">
        <v>173.6</v>
      </c>
      <c r="G30" s="36">
        <v>0.17399999999999999</v>
      </c>
      <c r="H30" s="55">
        <v>167</v>
      </c>
      <c r="I30" s="54">
        <v>0</v>
      </c>
      <c r="J30" s="40" t="s">
        <v>46</v>
      </c>
      <c r="K30" s="57" t="str">
        <f t="shared" si="2"/>
        <v>Waduk Kosong</v>
      </c>
    </row>
    <row r="31" spans="1:11" ht="15.75">
      <c r="A31" s="31">
        <f t="shared" si="0"/>
        <v>22</v>
      </c>
      <c r="B31" s="33" t="s">
        <v>52</v>
      </c>
      <c r="C31" s="33" t="s">
        <v>45</v>
      </c>
      <c r="D31" s="44">
        <v>229.1</v>
      </c>
      <c r="E31" s="45">
        <v>0.79200000000000004</v>
      </c>
      <c r="F31" s="46">
        <v>228.51</v>
      </c>
      <c r="G31" s="46">
        <v>0.745</v>
      </c>
      <c r="H31" s="58">
        <v>229.1</v>
      </c>
      <c r="I31" s="59">
        <v>0.81299999999999994</v>
      </c>
      <c r="J31" s="40" t="s">
        <v>46</v>
      </c>
      <c r="K31" s="41">
        <f t="shared" si="2"/>
        <v>0</v>
      </c>
    </row>
    <row r="32" spans="1:11" ht="15.75">
      <c r="A32" s="42">
        <f t="shared" si="0"/>
        <v>23</v>
      </c>
      <c r="B32" s="43" t="s">
        <v>53</v>
      </c>
      <c r="C32" s="43" t="s">
        <v>45</v>
      </c>
      <c r="D32" s="34">
        <v>249</v>
      </c>
      <c r="E32" s="35">
        <v>2.1240000000000001</v>
      </c>
      <c r="F32" s="36">
        <v>247.32</v>
      </c>
      <c r="G32" s="36">
        <v>1.5960000000000001</v>
      </c>
      <c r="H32" s="55">
        <v>249</v>
      </c>
      <c r="I32" s="56">
        <v>2.1240000000000001</v>
      </c>
      <c r="J32" s="40" t="s">
        <v>46</v>
      </c>
      <c r="K32" s="41">
        <f t="shared" si="2"/>
        <v>0</v>
      </c>
    </row>
    <row r="33" spans="1:11" ht="15.75">
      <c r="A33" s="42">
        <f t="shared" si="0"/>
        <v>24</v>
      </c>
      <c r="B33" s="43" t="s">
        <v>54</v>
      </c>
      <c r="C33" s="43" t="s">
        <v>55</v>
      </c>
      <c r="D33" s="34">
        <v>164.75</v>
      </c>
      <c r="E33" s="34">
        <v>5</v>
      </c>
      <c r="F33" s="36">
        <v>158.55000000000001</v>
      </c>
      <c r="G33" s="36">
        <v>1.9710000000000001</v>
      </c>
      <c r="H33" s="47">
        <v>158.15</v>
      </c>
      <c r="I33" s="56">
        <v>1.796</v>
      </c>
      <c r="J33" s="40" t="s">
        <v>46</v>
      </c>
      <c r="K33" s="41">
        <f t="shared" si="2"/>
        <v>0</v>
      </c>
    </row>
    <row r="34" spans="1:11" ht="15.75">
      <c r="A34" s="42">
        <f t="shared" si="0"/>
        <v>25</v>
      </c>
      <c r="B34" s="43" t="s">
        <v>56</v>
      </c>
      <c r="C34" s="43" t="s">
        <v>55</v>
      </c>
      <c r="D34" s="34">
        <v>179.1</v>
      </c>
      <c r="E34" s="35">
        <v>4.2</v>
      </c>
      <c r="F34" s="60">
        <v>177.92</v>
      </c>
      <c r="G34" s="60">
        <v>3.3450000000000002</v>
      </c>
      <c r="H34" s="47">
        <v>178.83</v>
      </c>
      <c r="I34" s="54">
        <v>3.99</v>
      </c>
      <c r="J34" s="40" t="s">
        <v>46</v>
      </c>
      <c r="K34" s="41">
        <f t="shared" si="2"/>
        <v>0</v>
      </c>
    </row>
    <row r="35" spans="1:11" ht="15.75">
      <c r="A35" s="42">
        <f t="shared" si="0"/>
        <v>26</v>
      </c>
      <c r="B35" s="43" t="s">
        <v>57</v>
      </c>
      <c r="C35" s="43" t="s">
        <v>58</v>
      </c>
      <c r="D35" s="34">
        <v>325.56</v>
      </c>
      <c r="E35" s="35">
        <v>0.70099999999999996</v>
      </c>
      <c r="F35" s="60">
        <v>324.7</v>
      </c>
      <c r="G35" s="60">
        <v>0.625</v>
      </c>
      <c r="H35" s="55">
        <v>325.56</v>
      </c>
      <c r="I35" s="56">
        <v>0.70099999999999996</v>
      </c>
      <c r="J35" s="40" t="s">
        <v>46</v>
      </c>
      <c r="K35" s="41">
        <f t="shared" si="2"/>
        <v>0</v>
      </c>
    </row>
    <row r="36" spans="1:11" ht="15.75">
      <c r="A36" s="42">
        <f t="shared" si="0"/>
        <v>27</v>
      </c>
      <c r="B36" s="43" t="s">
        <v>59</v>
      </c>
      <c r="C36" s="43" t="s">
        <v>58</v>
      </c>
      <c r="D36" s="34">
        <v>129.19999999999999</v>
      </c>
      <c r="E36" s="35">
        <v>0.5</v>
      </c>
      <c r="F36" s="36">
        <v>127.95</v>
      </c>
      <c r="G36" s="36">
        <v>0.38500000000000001</v>
      </c>
      <c r="H36" s="55">
        <v>129.19999999999999</v>
      </c>
      <c r="I36" s="54">
        <v>0.5</v>
      </c>
      <c r="J36" s="40" t="s">
        <v>46</v>
      </c>
      <c r="K36" s="41">
        <f t="shared" si="2"/>
        <v>0</v>
      </c>
    </row>
    <row r="37" spans="1:11" ht="15.75">
      <c r="A37" s="42">
        <f t="shared" si="0"/>
        <v>28</v>
      </c>
      <c r="B37" s="43" t="s">
        <v>60</v>
      </c>
      <c r="C37" s="43" t="s">
        <v>58</v>
      </c>
      <c r="D37" s="34">
        <v>282.77999999999997</v>
      </c>
      <c r="E37" s="35">
        <v>0.51300000000000001</v>
      </c>
      <c r="F37" s="36">
        <v>282.77999999999997</v>
      </c>
      <c r="G37" s="36">
        <v>0.51300000000000001</v>
      </c>
      <c r="H37" s="47">
        <v>282.77999999999997</v>
      </c>
      <c r="I37" s="54">
        <v>0.51300000000000001</v>
      </c>
      <c r="J37" s="40" t="s">
        <v>46</v>
      </c>
      <c r="K37" s="41">
        <f t="shared" si="2"/>
        <v>0</v>
      </c>
    </row>
    <row r="38" spans="1:11" ht="15.75">
      <c r="A38" s="42">
        <f t="shared" si="0"/>
        <v>29</v>
      </c>
      <c r="B38" s="43" t="s">
        <v>61</v>
      </c>
      <c r="C38" s="43" t="s">
        <v>58</v>
      </c>
      <c r="D38" s="34">
        <v>99</v>
      </c>
      <c r="E38" s="35">
        <v>2.6110000000000002</v>
      </c>
      <c r="F38" s="36">
        <v>98.2</v>
      </c>
      <c r="G38" s="36">
        <v>2.1890000000000001</v>
      </c>
      <c r="H38" s="55">
        <v>99</v>
      </c>
      <c r="I38" s="56">
        <v>2.6110000000000002</v>
      </c>
      <c r="J38" s="40" t="s">
        <v>46</v>
      </c>
      <c r="K38" s="41">
        <f t="shared" si="2"/>
        <v>0</v>
      </c>
    </row>
    <row r="39" spans="1:11" ht="15.75">
      <c r="A39" s="42">
        <f t="shared" si="0"/>
        <v>30</v>
      </c>
      <c r="B39" s="43" t="s">
        <v>62</v>
      </c>
      <c r="C39" s="43" t="s">
        <v>58</v>
      </c>
      <c r="D39" s="34">
        <v>189.7</v>
      </c>
      <c r="E39" s="34">
        <v>7.9000000000000001E-2</v>
      </c>
      <c r="F39" s="36">
        <v>189.7</v>
      </c>
      <c r="G39" s="36">
        <v>0.08</v>
      </c>
      <c r="H39" s="55">
        <v>189.1</v>
      </c>
      <c r="I39" s="56">
        <v>6.4000000000000001E-2</v>
      </c>
      <c r="J39" s="40" t="s">
        <v>46</v>
      </c>
      <c r="K39" s="41">
        <f t="shared" si="2"/>
        <v>0</v>
      </c>
    </row>
    <row r="40" spans="1:11" ht="15.75">
      <c r="A40" s="42">
        <f t="shared" si="0"/>
        <v>31</v>
      </c>
      <c r="B40" s="43" t="s">
        <v>63</v>
      </c>
      <c r="C40" s="43" t="s">
        <v>58</v>
      </c>
      <c r="D40" s="34">
        <v>171.19</v>
      </c>
      <c r="E40" s="35">
        <v>9.6879999999999994E-2</v>
      </c>
      <c r="F40" s="36">
        <v>171.19</v>
      </c>
      <c r="G40" s="37">
        <v>9.6000000000000002E-2</v>
      </c>
      <c r="H40" s="55">
        <v>171.19</v>
      </c>
      <c r="I40" s="56">
        <v>9.6000000000000002E-2</v>
      </c>
      <c r="J40" s="40" t="s">
        <v>46</v>
      </c>
      <c r="K40" s="41">
        <f t="shared" si="2"/>
        <v>0</v>
      </c>
    </row>
    <row r="41" spans="1:11" ht="15.75">
      <c r="A41" s="42">
        <f t="shared" si="0"/>
        <v>32</v>
      </c>
      <c r="B41" s="43" t="s">
        <v>64</v>
      </c>
      <c r="C41" s="43" t="s">
        <v>65</v>
      </c>
      <c r="D41" s="34">
        <v>142.6</v>
      </c>
      <c r="E41" s="35">
        <v>9.157</v>
      </c>
      <c r="F41" s="36">
        <v>141.1</v>
      </c>
      <c r="G41" s="36">
        <v>5.1829999999999998</v>
      </c>
      <c r="H41" s="47">
        <v>142.01</v>
      </c>
      <c r="I41" s="61">
        <v>7.6050000000000004</v>
      </c>
      <c r="J41" s="40" t="s">
        <v>46</v>
      </c>
      <c r="K41" s="41">
        <f t="shared" si="2"/>
        <v>0</v>
      </c>
    </row>
    <row r="42" spans="1:11" ht="15.75">
      <c r="A42" s="42">
        <f t="shared" si="0"/>
        <v>33</v>
      </c>
      <c r="B42" s="43" t="s">
        <v>66</v>
      </c>
      <c r="C42" s="43" t="s">
        <v>65</v>
      </c>
      <c r="D42" s="34">
        <v>239.5</v>
      </c>
      <c r="E42" s="35">
        <v>2.6720000000000002</v>
      </c>
      <c r="F42" s="36">
        <v>238.55</v>
      </c>
      <c r="G42" s="37">
        <v>2.3380000000000001</v>
      </c>
      <c r="H42" s="47">
        <v>239.55</v>
      </c>
      <c r="I42" s="61">
        <v>2.7690000000000001</v>
      </c>
      <c r="J42" s="40" t="s">
        <v>46</v>
      </c>
      <c r="K42" s="41">
        <f t="shared" si="2"/>
        <v>0</v>
      </c>
    </row>
    <row r="43" spans="1:11" ht="15.75">
      <c r="A43" s="42">
        <f t="shared" si="0"/>
        <v>34</v>
      </c>
      <c r="B43" s="43" t="s">
        <v>67</v>
      </c>
      <c r="C43" s="43" t="s">
        <v>68</v>
      </c>
      <c r="D43" s="34">
        <v>120.5</v>
      </c>
      <c r="E43" s="35">
        <v>3.677</v>
      </c>
      <c r="F43" s="36">
        <v>120.6</v>
      </c>
      <c r="G43" s="36">
        <v>3.677</v>
      </c>
      <c r="H43" s="47">
        <v>120.5</v>
      </c>
      <c r="I43" s="54">
        <v>3.677</v>
      </c>
      <c r="J43" s="40" t="s">
        <v>46</v>
      </c>
      <c r="K43" s="41">
        <f t="shared" si="2"/>
        <v>0</v>
      </c>
    </row>
    <row r="44" spans="1:11" ht="15.75">
      <c r="A44" s="42">
        <f t="shared" si="0"/>
        <v>35</v>
      </c>
      <c r="B44" s="43" t="s">
        <v>69</v>
      </c>
      <c r="C44" s="43" t="s">
        <v>70</v>
      </c>
      <c r="D44" s="34">
        <v>110.56</v>
      </c>
      <c r="E44" s="35">
        <v>2.75</v>
      </c>
      <c r="F44" s="36">
        <v>109.12</v>
      </c>
      <c r="G44" s="36">
        <v>1.0229999999999999</v>
      </c>
      <c r="H44" s="47">
        <v>110.56</v>
      </c>
      <c r="I44" s="54">
        <v>2.75</v>
      </c>
      <c r="J44" s="40" t="s">
        <v>46</v>
      </c>
      <c r="K44" s="41">
        <f t="shared" si="2"/>
        <v>0</v>
      </c>
    </row>
    <row r="45" spans="1:11" ht="15.75">
      <c r="A45" s="42">
        <v>36</v>
      </c>
      <c r="B45" s="49" t="s">
        <v>71</v>
      </c>
      <c r="C45" s="43" t="s">
        <v>72</v>
      </c>
      <c r="D45" s="34">
        <v>72</v>
      </c>
      <c r="E45" s="35">
        <v>38.036000000000001</v>
      </c>
      <c r="F45" s="34">
        <v>47.95</v>
      </c>
      <c r="G45" s="35">
        <v>1.9730000000000001</v>
      </c>
      <c r="H45" s="47">
        <v>69.540000000000006</v>
      </c>
      <c r="I45" s="101">
        <v>32.213999999999999</v>
      </c>
      <c r="J45" s="40" t="s">
        <v>71</v>
      </c>
      <c r="K45" s="41">
        <f t="shared" si="2"/>
        <v>0</v>
      </c>
    </row>
    <row r="46" spans="1:11" ht="15.75">
      <c r="A46" s="42">
        <f t="shared" si="0"/>
        <v>37</v>
      </c>
      <c r="B46" s="49" t="s">
        <v>73</v>
      </c>
      <c r="C46" s="43" t="s">
        <v>72</v>
      </c>
      <c r="D46" s="34">
        <v>185</v>
      </c>
      <c r="E46" s="35">
        <v>388.72199999999998</v>
      </c>
      <c r="F46" s="34">
        <v>163</v>
      </c>
      <c r="G46" s="35">
        <v>183.77</v>
      </c>
      <c r="H46" s="47">
        <v>180.36</v>
      </c>
      <c r="I46" s="101">
        <v>340.339</v>
      </c>
      <c r="J46" s="40" t="s">
        <v>74</v>
      </c>
      <c r="K46" s="41">
        <f t="shared" si="2"/>
        <v>0</v>
      </c>
    </row>
    <row r="47" spans="1:11" ht="15.75">
      <c r="A47" s="62">
        <v>38</v>
      </c>
      <c r="B47" s="49" t="s">
        <v>75</v>
      </c>
      <c r="C47" s="43" t="s">
        <v>76</v>
      </c>
      <c r="D47" s="34">
        <v>231</v>
      </c>
      <c r="E47" s="35">
        <v>23.24</v>
      </c>
      <c r="F47" s="47">
        <v>229.1</v>
      </c>
      <c r="G47" s="63">
        <v>11.16</v>
      </c>
      <c r="H47" s="35">
        <v>229.99</v>
      </c>
      <c r="I47" s="64">
        <v>15.92</v>
      </c>
      <c r="J47" s="40" t="s">
        <v>77</v>
      </c>
      <c r="K47" s="41">
        <f t="shared" si="2"/>
        <v>0</v>
      </c>
    </row>
    <row r="48" spans="1:11" ht="15.75">
      <c r="A48" s="31">
        <v>39</v>
      </c>
      <c r="B48" s="32" t="s">
        <v>78</v>
      </c>
      <c r="C48" s="33" t="s">
        <v>20</v>
      </c>
      <c r="D48" s="44">
        <v>149.30000000000001</v>
      </c>
      <c r="E48" s="45">
        <v>17.670000000000002</v>
      </c>
      <c r="F48" s="44">
        <v>149.30000000000001</v>
      </c>
      <c r="G48" s="45">
        <v>17.670000000000002</v>
      </c>
      <c r="H48" s="44">
        <v>149.602</v>
      </c>
      <c r="I48" s="65">
        <v>17.981000000000002</v>
      </c>
      <c r="J48" s="40" t="s">
        <v>79</v>
      </c>
      <c r="K48" s="41">
        <f>IF(I48=0,"Waduk Kosong",)</f>
        <v>0</v>
      </c>
    </row>
    <row r="49" spans="1:11" ht="15.75">
      <c r="A49" s="42">
        <f>+A48+1</f>
        <v>40</v>
      </c>
      <c r="B49" s="43" t="s">
        <v>80</v>
      </c>
      <c r="C49" s="43" t="s">
        <v>35</v>
      </c>
      <c r="D49" s="34">
        <v>39</v>
      </c>
      <c r="E49" s="35">
        <v>0.47399999999999998</v>
      </c>
      <c r="F49" s="34">
        <v>38.549999999999997</v>
      </c>
      <c r="G49" s="35">
        <v>0.34</v>
      </c>
      <c r="H49" s="34">
        <v>39.049999999999997</v>
      </c>
      <c r="I49" s="66">
        <v>0.48399999999999999</v>
      </c>
      <c r="J49" s="40"/>
      <c r="K49" s="41">
        <f>IF(I49=0,"Waduk Kosong",)</f>
        <v>0</v>
      </c>
    </row>
    <row r="50" spans="1:11" ht="16.5" thickBot="1">
      <c r="A50" s="67">
        <v>41</v>
      </c>
      <c r="B50" s="68" t="s">
        <v>81</v>
      </c>
      <c r="C50" s="68" t="s">
        <v>35</v>
      </c>
      <c r="D50" s="69">
        <v>70</v>
      </c>
      <c r="E50" s="70">
        <v>0.81699999999999995</v>
      </c>
      <c r="F50" s="69">
        <v>69.900000000000006</v>
      </c>
      <c r="G50" s="70">
        <v>0.8</v>
      </c>
      <c r="H50" s="69">
        <v>70.099999999999994</v>
      </c>
      <c r="I50" s="71">
        <v>0.83299999999999996</v>
      </c>
      <c r="J50" s="40"/>
      <c r="K50" s="41">
        <f>IF(I50=0,"Waduk Kosong",)</f>
        <v>0</v>
      </c>
    </row>
    <row r="51" spans="1:11" ht="16.5" thickBot="1">
      <c r="A51" s="27"/>
      <c r="B51" s="28" t="s">
        <v>82</v>
      </c>
      <c r="C51" s="28"/>
      <c r="D51" s="72"/>
      <c r="E51" s="73">
        <f>SUM(E10:E50)</f>
        <v>1806.642478</v>
      </c>
      <c r="F51" s="72"/>
      <c r="G51" s="73">
        <f>SUM(G13:G50)</f>
        <v>896.96299999999997</v>
      </c>
      <c r="H51" s="72"/>
      <c r="I51" s="74">
        <f>SUM(I10:I50)</f>
        <v>1561.6900000000003</v>
      </c>
      <c r="J51" s="75"/>
      <c r="K51" s="76"/>
    </row>
    <row r="52" spans="1:11" ht="16.5" thickBot="1">
      <c r="A52" s="77" t="s">
        <v>83</v>
      </c>
      <c r="B52" s="78" t="s">
        <v>84</v>
      </c>
      <c r="C52" s="78"/>
      <c r="D52" s="79"/>
      <c r="E52" s="80"/>
      <c r="F52" s="81"/>
      <c r="G52" s="82">
        <v>1</v>
      </c>
      <c r="H52" s="79"/>
      <c r="I52" s="83">
        <f>IFERROR(+I51/G51,0)</f>
        <v>1.7410863101376537</v>
      </c>
      <c r="J52" s="84"/>
      <c r="K52" s="85"/>
    </row>
    <row r="53" spans="1:11" ht="16.5" thickBot="1">
      <c r="A53" s="86"/>
      <c r="B53" s="29" t="s">
        <v>85</v>
      </c>
      <c r="C53" s="87"/>
      <c r="D53" s="88">
        <f>'[1]RINCI 1'!D17</f>
        <v>17.670000000000002</v>
      </c>
      <c r="E53" s="89">
        <v>1</v>
      </c>
      <c r="F53" s="90" t="s">
        <v>83</v>
      </c>
      <c r="G53" s="89">
        <f>+G51/E51*100%</f>
        <v>0.4964806324010278</v>
      </c>
      <c r="H53" s="91"/>
      <c r="I53" s="92">
        <f>+I51/E51</f>
        <v>0.86441563232191443</v>
      </c>
      <c r="J53" s="93"/>
      <c r="K53" s="94"/>
    </row>
    <row r="54" spans="1:11" ht="16.5" thickBot="1">
      <c r="A54" s="86"/>
      <c r="B54" s="29" t="s">
        <v>86</v>
      </c>
      <c r="C54" s="87"/>
      <c r="D54" s="95">
        <f>E51-D53</f>
        <v>1788.9724779999999</v>
      </c>
      <c r="E54" s="96"/>
      <c r="F54" s="97"/>
      <c r="G54" s="96"/>
      <c r="H54" s="98"/>
      <c r="I54" s="96"/>
      <c r="J54" s="99"/>
      <c r="K54" s="99"/>
    </row>
  </sheetData>
  <mergeCells count="10">
    <mergeCell ref="A1:K2"/>
    <mergeCell ref="A3:K3"/>
    <mergeCell ref="A6:A8"/>
    <mergeCell ref="B6:B8"/>
    <mergeCell ref="C6:C8"/>
    <mergeCell ref="D6:E6"/>
    <mergeCell ref="F6:G6"/>
    <mergeCell ref="H6:I6"/>
    <mergeCell ref="J6:J8"/>
    <mergeCell ref="K6:K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DPSDA</dc:creator>
  <cp:lastModifiedBy>DPSDA</cp:lastModifiedBy>
  <dcterms:created xsi:type="dcterms:W3CDTF">2017-04-10T03:10:44Z</dcterms:created>
  <dcterms:modified xsi:type="dcterms:W3CDTF">2017-04-10T03:13:02Z</dcterms:modified>
</cp:coreProperties>
</file>